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7785" activeTab="0"/>
  </bookViews>
  <sheets>
    <sheet name="Anlagen Kennzahlen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Roland Kraus</author>
  </authors>
  <commentList>
    <comment ref="D25" authorId="0">
      <text>
        <r>
          <rPr>
            <b/>
            <sz val="8"/>
            <rFont val="Tahoma"/>
            <family val="0"/>
          </rPr>
          <t>(gesamte Verfügbarkeit (min) - geplante Stillstandszeit (min)) x 100 / gesamte Verfügbarkeit (min)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(Laufzeit (min) - Rüstzeit (min)) x 100 / Laufzeit (min)</t>
        </r>
      </text>
    </comment>
    <comment ref="D34" authorId="0">
      <text>
        <r>
          <rPr>
            <b/>
            <sz val="8"/>
            <rFont val="Tahoma"/>
            <family val="2"/>
          </rPr>
          <t>(Betriebszeit (min) - Stillstandszeit (min)) x100 / Betriebszeit</t>
        </r>
      </text>
    </comment>
    <comment ref="D37" authorId="0">
      <text>
        <r>
          <rPr>
            <b/>
            <sz val="8"/>
            <rFont val="Tahoma"/>
            <family val="2"/>
          </rPr>
          <t>(theoretische Taktzeit (min) x Anzahl Teile (min)) x 100 / Nettoarbeitszeit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0"/>
          </rPr>
          <t>(Anzahl der produzierten Teile - Verwürfe) x 100 / Anzahl der Produzierten Teile
oder
(nutzbare Betriebszeit - Zeitverlust durch Defekte) x 100 / nutzbare Betriebszeit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u val="single"/>
            <sz val="8"/>
            <rFont val="Tahoma"/>
            <family val="2"/>
          </rPr>
          <t>Geplante Stillstandszeit</t>
        </r>
        <r>
          <rPr>
            <sz val="8"/>
            <rFont val="Tahoma"/>
            <family val="0"/>
          </rPr>
          <t xml:space="preserve">
Keinn Produktion, eingeplante Pausen, geplante Mahlzeiten, Wartung</t>
        </r>
      </text>
    </comment>
    <comment ref="A15" authorId="0">
      <text>
        <r>
          <rPr>
            <b/>
            <u val="single"/>
            <sz val="8"/>
            <rFont val="Tahoma"/>
            <family val="2"/>
          </rPr>
          <t>Rüstzeit</t>
        </r>
        <r>
          <rPr>
            <sz val="8"/>
            <rFont val="Tahoma"/>
            <family val="0"/>
          </rPr>
          <t xml:space="preserve">
Rüstvorgänge, Umrüsten, Kalibrierung, Konfigurationsänderungen, Tests</t>
        </r>
      </text>
    </comment>
    <comment ref="A17" authorId="0">
      <text>
        <r>
          <rPr>
            <b/>
            <u val="single"/>
            <sz val="8"/>
            <rFont val="Tahoma"/>
            <family val="2"/>
          </rPr>
          <t>Ungeplante Stillstandszeit</t>
        </r>
        <r>
          <rPr>
            <sz val="8"/>
            <rFont val="Tahoma"/>
            <family val="0"/>
          </rPr>
          <t xml:space="preserve">
Ausfälle, irgendwelche andere ungeplangten Anlagenfehler</t>
        </r>
      </text>
    </comment>
    <comment ref="A19" authorId="0">
      <text>
        <r>
          <rPr>
            <b/>
            <u val="single"/>
            <sz val="8"/>
            <rFont val="Tahoma"/>
            <family val="2"/>
          </rPr>
          <t>Verlustzeit</t>
        </r>
        <r>
          <rPr>
            <sz val="8"/>
            <rFont val="Tahoma"/>
            <family val="0"/>
          </rPr>
          <t xml:space="preserve">
kleinere Stops, keine Teile, keine Bedienung, Geschwindigkeitseinbusen</t>
        </r>
      </text>
    </comment>
    <comment ref="A21" authorId="0">
      <text>
        <r>
          <rPr>
            <b/>
            <u val="single"/>
            <sz val="8"/>
            <rFont val="Tahoma"/>
            <family val="2"/>
          </rPr>
          <t>Verlustzeit</t>
        </r>
        <r>
          <rPr>
            <sz val="8"/>
            <rFont val="Tahoma"/>
            <family val="0"/>
          </rPr>
          <t xml:space="preserve">
Verluste durch Nachbearbeitung, Ausschuß</t>
        </r>
      </text>
    </comment>
  </commentList>
</comments>
</file>

<file path=xl/sharedStrings.xml><?xml version="1.0" encoding="utf-8"?>
<sst xmlns="http://schemas.openxmlformats.org/spreadsheetml/2006/main" count="81" uniqueCount="42">
  <si>
    <t>Verfügbarkeitsdauer</t>
  </si>
  <si>
    <t>Stunden</t>
  </si>
  <si>
    <t>Minuten</t>
  </si>
  <si>
    <t>Arbeitszeit pro Schicht (Std)</t>
  </si>
  <si>
    <t>Anzahl der Arbeitstage pro Woche</t>
  </si>
  <si>
    <t>Anzahl der Schichten pro Tag</t>
  </si>
  <si>
    <t>Schichten</t>
  </si>
  <si>
    <t>Tage</t>
  </si>
  <si>
    <t>Betriebszeit</t>
  </si>
  <si>
    <t>Geplante Stillstandszeit pro Schicht</t>
  </si>
  <si>
    <t>gesamt:</t>
  </si>
  <si>
    <t>Laufzeit</t>
  </si>
  <si>
    <t>ungeplant Stillstandszeit pro Schicht</t>
  </si>
  <si>
    <t>Minuten pro Woche</t>
  </si>
  <si>
    <t>Nettobetriebszeit</t>
  </si>
  <si>
    <t>Nutzbare Betriebszeit</t>
  </si>
  <si>
    <t>Verlustzeit allgemein pro Schicht</t>
  </si>
  <si>
    <t>Verlust durch Nachbearbeitung pro Schicht</t>
  </si>
  <si>
    <t>Nettoproduktivzeit</t>
  </si>
  <si>
    <t>Nutzungsgrad</t>
  </si>
  <si>
    <t>geplante Verfügbarkeit</t>
  </si>
  <si>
    <t>Produktionsbereitschaft</t>
  </si>
  <si>
    <t>Leistungseffizienz</t>
  </si>
  <si>
    <t>Qualitätsrate</t>
  </si>
  <si>
    <t>=</t>
  </si>
  <si>
    <t>Rüstzeit pro Schicht</t>
  </si>
  <si>
    <t>OE:</t>
  </si>
  <si>
    <t>Datum:</t>
  </si>
  <si>
    <t>Ersteller:</t>
  </si>
  <si>
    <t>Verfügbarkeit</t>
  </si>
  <si>
    <t>Anlageneffizienz</t>
  </si>
  <si>
    <t>Anlagenproduktivitäts- und Leistungsberechnung</t>
  </si>
  <si>
    <t>TEEP</t>
  </si>
  <si>
    <t>Totale effektive Anlagenproduktivität</t>
  </si>
  <si>
    <t>OEE</t>
  </si>
  <si>
    <t>Brutto Anlageneffektivität</t>
  </si>
  <si>
    <t>Netto Anlageneffektivität</t>
  </si>
  <si>
    <t>NEE =  Produktionsbereitschaft x Leistungseffizienz x Qualitätsrate</t>
  </si>
  <si>
    <t>OEE =  Verfügbarkeit x Leistungseffizienz x Qualitätsrate</t>
  </si>
  <si>
    <t>TEEP = Nutzungsgrad x Verfügbarkeit x Leistungseffizienz x Qualitätsrate</t>
  </si>
  <si>
    <t>NEE</t>
  </si>
  <si>
    <t>Datenblattersteller: Kraus Roland AV2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</si>
</sst>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407]dddd\,\ d\.\ mmmm\ yyyy"/>
    <numFmt numFmtId="173" formatCode="[$-407]d/\ mmmm\ yyyy;@"/>
  </numFmts>
  <fonts count="1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u val="single"/>
      <sz val="8"/>
      <name val="Tahoma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8.5"/>
      <name val="Arial"/>
      <family val="0"/>
    </font>
    <font>
      <sz val="12"/>
      <name val="Arial"/>
      <family val="0"/>
    </font>
    <font>
      <sz val="14.5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medium"/>
    </border>
    <border diagonalUp="1" diagonalDown="1">
      <left style="medium"/>
      <right style="medium"/>
      <top>
        <color indexed="63"/>
      </top>
      <bottom>
        <color indexed="63"/>
      </bottom>
      <diagonal style="medium"/>
    </border>
    <border diagonalUp="1" diagonalDown="1">
      <left style="medium"/>
      <right style="medium"/>
      <top>
        <color indexed="63"/>
      </top>
      <bottom style="medium"/>
      <diagonal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2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4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2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quotePrefix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0" fillId="2" borderId="7" xfId="0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4" fillId="2" borderId="7" xfId="0" applyFont="1" applyFill="1" applyBorder="1" applyAlignment="1" quotePrefix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 horizontal="right"/>
    </xf>
    <xf numFmtId="0" fontId="0" fillId="4" borderId="7" xfId="0" applyFill="1" applyBorder="1" applyAlignment="1">
      <alignment/>
    </xf>
    <xf numFmtId="0" fontId="4" fillId="4" borderId="7" xfId="0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6" borderId="2" xfId="0" applyFill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4" fillId="6" borderId="16" xfId="0" applyFont="1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16" xfId="0" applyFill="1" applyBorder="1" applyAlignment="1">
      <alignment horizontal="right"/>
    </xf>
    <xf numFmtId="0" fontId="4" fillId="2" borderId="17" xfId="0" applyFont="1" applyFill="1" applyBorder="1" applyAlignment="1">
      <alignment/>
    </xf>
    <xf numFmtId="0" fontId="4" fillId="6" borderId="18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0" fillId="6" borderId="18" xfId="0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3" borderId="4" xfId="0" applyFont="1" applyFill="1" applyBorder="1" applyAlignment="1">
      <alignment/>
    </xf>
    <xf numFmtId="10" fontId="4" fillId="5" borderId="0" xfId="0" applyNumberFormat="1" applyFont="1" applyFill="1" applyBorder="1" applyAlignment="1" applyProtection="1">
      <alignment horizontal="center"/>
      <protection hidden="1"/>
    </xf>
    <xf numFmtId="10" fontId="4" fillId="5" borderId="0" xfId="0" applyNumberFormat="1" applyFont="1" applyFill="1" applyAlignment="1" applyProtection="1">
      <alignment horizontal="center"/>
      <protection hidden="1"/>
    </xf>
    <xf numFmtId="2" fontId="4" fillId="4" borderId="0" xfId="0" applyNumberFormat="1" applyFont="1" applyFill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0" fillId="4" borderId="23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4" borderId="24" xfId="0" applyFill="1" applyBorder="1" applyAlignment="1">
      <alignment/>
    </xf>
    <xf numFmtId="2" fontId="4" fillId="4" borderId="25" xfId="0" applyNumberFormat="1" applyFont="1" applyFill="1" applyBorder="1" applyAlignment="1">
      <alignment horizontal="center"/>
    </xf>
    <xf numFmtId="10" fontId="4" fillId="5" borderId="8" xfId="0" applyNumberFormat="1" applyFont="1" applyFill="1" applyBorder="1" applyAlignment="1" applyProtection="1">
      <alignment horizontal="center"/>
      <protection hidden="1"/>
    </xf>
    <xf numFmtId="2" fontId="0" fillId="4" borderId="26" xfId="0" applyNumberFormat="1" applyFill="1" applyBorder="1" applyAlignment="1">
      <alignment horizontal="center"/>
    </xf>
    <xf numFmtId="10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5" borderId="27" xfId="0" applyFont="1" applyFill="1" applyBorder="1" applyAlignment="1">
      <alignment horizontal="right"/>
    </xf>
    <xf numFmtId="0" fontId="10" fillId="5" borderId="28" xfId="0" applyFont="1" applyFill="1" applyBorder="1" applyAlignment="1" quotePrefix="1">
      <alignment horizont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10" fontId="4" fillId="2" borderId="16" xfId="0" applyNumberFormat="1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14" xfId="0" applyBorder="1" applyAlignment="1">
      <alignment horizontal="left"/>
    </xf>
    <xf numFmtId="173" fontId="0" fillId="0" borderId="14" xfId="0" applyNumberFormat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0" fontId="10" fillId="5" borderId="28" xfId="0" applyNumberFormat="1" applyFont="1" applyFill="1" applyBorder="1" applyAlignment="1">
      <alignment horizontal="center"/>
    </xf>
    <xf numFmtId="10" fontId="10" fillId="5" borderId="3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4" fillId="2" borderId="41" xfId="0" applyFont="1" applyFill="1" applyBorder="1" applyAlignment="1">
      <alignment horizontal="right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3" borderId="4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Anlagenproduktivitäts- und Leistungsberechnung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33996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('Anlagen Kennzahlen'!$C$48,'Anlagen Kennzahlen'!$C$52,'Anlagen Kennzahlen'!$C$56)</c:f>
              <c:strCache>
                <c:ptCount val="3"/>
                <c:pt idx="0">
                  <c:v>TEEP</c:v>
                </c:pt>
                <c:pt idx="1">
                  <c:v>OEE</c:v>
                </c:pt>
                <c:pt idx="2">
                  <c:v>NEE</c:v>
                </c:pt>
              </c:strCache>
            </c:strRef>
          </c:cat>
          <c:val>
            <c:numRef>
              <c:f>('Anlagen Kennzahlen'!$E$48,'Anlagen Kennzahlen'!$E$52,'Anlagen Kennzahlen'!$E$56)</c:f>
              <c:numCache>
                <c:ptCount val="3"/>
                <c:pt idx="0">
                  <c:v>0.8124999999999999</c:v>
                </c:pt>
                <c:pt idx="1">
                  <c:v>0.8666666666666666</c:v>
                </c:pt>
                <c:pt idx="2">
                  <c:v>0.9512195121951219</c:v>
                </c:pt>
              </c:numCache>
            </c:numRef>
          </c:val>
        </c:ser>
        <c:overlap val="100"/>
        <c:gapWidth val="30"/>
        <c:axId val="53057174"/>
        <c:axId val="7752519"/>
      </c:bar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9675"/>
          <c:h val="0.56425"/>
        </c:manualLayout>
      </c:layout>
      <c:pie3DChart>
        <c:varyColors val="1"/>
        <c:ser>
          <c:idx val="0"/>
          <c:order val="0"/>
          <c:tx>
            <c:v>Leistungddaten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('Anlagen Kennzahlen'!$D$25,'Anlagen Kennzahlen'!$D$28,'Anlagen Kennzahlen'!$D$31,'Anlagen Kennzahlen'!$D$34,'Anlagen Kennzahlen'!$D$37,'Anlagen Kennzahlen'!$D$40)</c:f>
              <c:strCache>
                <c:ptCount val="6"/>
                <c:pt idx="0">
                  <c:v>Nutzungsgrad</c:v>
                </c:pt>
                <c:pt idx="1">
                  <c:v>geplante Verfügbarkeit</c:v>
                </c:pt>
                <c:pt idx="2">
                  <c:v>Verfügbarkeit</c:v>
                </c:pt>
                <c:pt idx="3">
                  <c:v>Produktionsbereitschaft</c:v>
                </c:pt>
                <c:pt idx="4">
                  <c:v>Leistungseffizienz</c:v>
                </c:pt>
                <c:pt idx="5">
                  <c:v>Qualitätsrate</c:v>
                </c:pt>
              </c:strCache>
            </c:strRef>
          </c:cat>
          <c:val>
            <c:numRef>
              <c:f>('Anlagen Kennzahlen'!$L$25,'Anlagen Kennzahlen'!$L$28,'Anlagen Kennzahlen'!$L$31,'Anlagen Kennzahlen'!$L$34,'Anlagen Kennzahlen'!$L$37,'Anlagen Kennzahlen'!$L$40)</c:f>
              <c:numCache>
                <c:ptCount val="6"/>
                <c:pt idx="0">
                  <c:v>0.9375</c:v>
                </c:pt>
                <c:pt idx="1">
                  <c:v>0.9111111111111111</c:v>
                </c:pt>
                <c:pt idx="2">
                  <c:v>0.8666666666666666</c:v>
                </c:pt>
                <c:pt idx="3">
                  <c:v>0.9512195121951219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75225"/>
          <c:w val="0.738"/>
          <c:h val="0.1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0.36375</cdr:x>
      <cdr:y>0.5665</cdr:y>
    </cdr:from>
    <cdr:to>
      <cdr:x>0.3765</cdr:x>
      <cdr:y>0.58225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3486150"/>
          <a:ext cx="1143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23</xdr:row>
      <xdr:rowOff>57150</xdr:rowOff>
    </xdr:from>
    <xdr:to>
      <xdr:col>10</xdr:col>
      <xdr:colOff>76200</xdr:colOff>
      <xdr:row>25</xdr:row>
      <xdr:rowOff>95250</xdr:rowOff>
    </xdr:to>
    <xdr:grpSp>
      <xdr:nvGrpSpPr>
        <xdr:cNvPr id="1" name="Group 15"/>
        <xdr:cNvGrpSpPr>
          <a:grpSpLocks/>
        </xdr:cNvGrpSpPr>
      </xdr:nvGrpSpPr>
      <xdr:grpSpPr>
        <a:xfrm>
          <a:off x="3390900" y="3829050"/>
          <a:ext cx="3724275" cy="361950"/>
          <a:chOff x="345" y="418"/>
          <a:chExt cx="395" cy="38"/>
        </a:xfrm>
        <a:solidFill>
          <a:srgbClr val="FFFFFF"/>
        </a:solidFill>
      </xdr:grpSpPr>
      <xdr:sp>
        <xdr:nvSpPr>
          <xdr:cNvPr id="2" name="TextBox 12"/>
          <xdr:cNvSpPr txBox="1">
            <a:spLocks noChangeArrowheads="1"/>
          </xdr:cNvSpPr>
        </xdr:nvSpPr>
        <xdr:spPr>
          <a:xfrm>
            <a:off x="345" y="418"/>
            <a:ext cx="395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(gesamte Verfügbarkeit (min) - geplante Stillstandszeit (min)) x100
gesamte Verfügbarkeit (min)</a:t>
            </a:r>
          </a:p>
        </xdr:txBody>
      </xdr:sp>
      <xdr:sp>
        <xdr:nvSpPr>
          <xdr:cNvPr id="3" name="Line 13"/>
          <xdr:cNvSpPr>
            <a:spLocks/>
          </xdr:cNvSpPr>
        </xdr:nvSpPr>
        <xdr:spPr>
          <a:xfrm>
            <a:off x="345" y="436"/>
            <a:ext cx="3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26</xdr:row>
      <xdr:rowOff>95250</xdr:rowOff>
    </xdr:from>
    <xdr:to>
      <xdr:col>8</xdr:col>
      <xdr:colOff>733425</xdr:colOff>
      <xdr:row>28</xdr:row>
      <xdr:rowOff>133350</xdr:rowOff>
    </xdr:to>
    <xdr:grpSp>
      <xdr:nvGrpSpPr>
        <xdr:cNvPr id="4" name="Group 28"/>
        <xdr:cNvGrpSpPr>
          <a:grpSpLocks/>
        </xdr:cNvGrpSpPr>
      </xdr:nvGrpSpPr>
      <xdr:grpSpPr>
        <a:xfrm>
          <a:off x="4152900" y="4362450"/>
          <a:ext cx="2095500" cy="361950"/>
          <a:chOff x="351" y="486"/>
          <a:chExt cx="220" cy="38"/>
        </a:xfrm>
        <a:solidFill>
          <a:srgbClr val="FFFFFF"/>
        </a:solidFill>
      </xdr:grpSpPr>
      <xdr:sp>
        <xdr:nvSpPr>
          <xdr:cNvPr id="5" name="TextBox 17"/>
          <xdr:cNvSpPr txBox="1">
            <a:spLocks noChangeArrowheads="1"/>
          </xdr:cNvSpPr>
        </xdr:nvSpPr>
        <xdr:spPr>
          <a:xfrm>
            <a:off x="352" y="486"/>
            <a:ext cx="219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(Laufzeit (min) - Rüstzeit (min)) x100
Laufzeit (min)</a:t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351" y="503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476250</xdr:colOff>
      <xdr:row>32</xdr:row>
      <xdr:rowOff>76200</xdr:rowOff>
    </xdr:from>
    <xdr:to>
      <xdr:col>9</xdr:col>
      <xdr:colOff>285750</xdr:colOff>
      <xdr:row>34</xdr:row>
      <xdr:rowOff>114300</xdr:rowOff>
    </xdr:to>
    <xdr:grpSp>
      <xdr:nvGrpSpPr>
        <xdr:cNvPr id="7" name="Group 29"/>
        <xdr:cNvGrpSpPr>
          <a:grpSpLocks/>
        </xdr:cNvGrpSpPr>
      </xdr:nvGrpSpPr>
      <xdr:grpSpPr>
        <a:xfrm>
          <a:off x="3924300" y="5334000"/>
          <a:ext cx="2638425" cy="361950"/>
          <a:chOff x="351" y="535"/>
          <a:chExt cx="281" cy="38"/>
        </a:xfrm>
        <a:solidFill>
          <a:srgbClr val="FFFFFF"/>
        </a:solidFill>
      </xdr:grpSpPr>
      <xdr:sp>
        <xdr:nvSpPr>
          <xdr:cNvPr id="8" name="TextBox 20"/>
          <xdr:cNvSpPr txBox="1">
            <a:spLocks noChangeArrowheads="1"/>
          </xdr:cNvSpPr>
        </xdr:nvSpPr>
        <xdr:spPr>
          <a:xfrm>
            <a:off x="351" y="535"/>
            <a:ext cx="28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(Betriebszeit (min) - Stillstandszeit (min)) x100
Betriebszeit (min)</a:t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>
            <a:off x="351" y="552"/>
            <a:ext cx="2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35</xdr:row>
      <xdr:rowOff>76200</xdr:rowOff>
    </xdr:from>
    <xdr:to>
      <xdr:col>9</xdr:col>
      <xdr:colOff>533400</xdr:colOff>
      <xdr:row>37</xdr:row>
      <xdr:rowOff>114300</xdr:rowOff>
    </xdr:to>
    <xdr:grpSp>
      <xdr:nvGrpSpPr>
        <xdr:cNvPr id="10" name="Group 42"/>
        <xdr:cNvGrpSpPr>
          <a:grpSpLocks/>
        </xdr:cNvGrpSpPr>
      </xdr:nvGrpSpPr>
      <xdr:grpSpPr>
        <a:xfrm>
          <a:off x="4010025" y="5829300"/>
          <a:ext cx="2800350" cy="361950"/>
          <a:chOff x="351" y="569"/>
          <a:chExt cx="294" cy="38"/>
        </a:xfrm>
        <a:solidFill>
          <a:srgbClr val="FFFFFF"/>
        </a:solidFill>
      </xdr:grpSpPr>
      <xdr:sp>
        <xdr:nvSpPr>
          <xdr:cNvPr id="11" name="TextBox 23"/>
          <xdr:cNvSpPr txBox="1">
            <a:spLocks noChangeArrowheads="1"/>
          </xdr:cNvSpPr>
        </xdr:nvSpPr>
        <xdr:spPr>
          <a:xfrm>
            <a:off x="363" y="569"/>
            <a:ext cx="28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(Nettobetriebszeit (min) - Zeitverlust (min)) x100
Nettobetriebszeit (min)</a:t>
            </a:r>
          </a:p>
        </xdr:txBody>
      </xdr:sp>
      <xdr:sp>
        <xdr:nvSpPr>
          <xdr:cNvPr id="12" name="Line 24"/>
          <xdr:cNvSpPr>
            <a:spLocks/>
          </xdr:cNvSpPr>
        </xdr:nvSpPr>
        <xdr:spPr>
          <a:xfrm>
            <a:off x="351" y="587"/>
            <a:ext cx="2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38</xdr:row>
      <xdr:rowOff>76200</xdr:rowOff>
    </xdr:from>
    <xdr:to>
      <xdr:col>10</xdr:col>
      <xdr:colOff>133350</xdr:colOff>
      <xdr:row>40</xdr:row>
      <xdr:rowOff>114300</xdr:rowOff>
    </xdr:to>
    <xdr:grpSp>
      <xdr:nvGrpSpPr>
        <xdr:cNvPr id="13" name="Group 40"/>
        <xdr:cNvGrpSpPr>
          <a:grpSpLocks/>
        </xdr:cNvGrpSpPr>
      </xdr:nvGrpSpPr>
      <xdr:grpSpPr>
        <a:xfrm>
          <a:off x="3419475" y="6324600"/>
          <a:ext cx="3752850" cy="361950"/>
          <a:chOff x="351" y="620"/>
          <a:chExt cx="408" cy="38"/>
        </a:xfrm>
        <a:solidFill>
          <a:srgbClr val="FFFFFF"/>
        </a:solidFill>
      </xdr:grpSpPr>
      <xdr:sp>
        <xdr:nvSpPr>
          <xdr:cNvPr id="14" name="TextBox 26"/>
          <xdr:cNvSpPr txBox="1">
            <a:spLocks noChangeArrowheads="1"/>
          </xdr:cNvSpPr>
        </xdr:nvSpPr>
        <xdr:spPr>
          <a:xfrm>
            <a:off x="352" y="620"/>
            <a:ext cx="407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(Nutzbare Betriebszeit (min) - Zeitverlust durch Defekte (min)) x100
nutzbare Betriebszeit (min)</a:t>
            </a:r>
          </a:p>
        </xdr:txBody>
      </xdr:sp>
      <xdr:sp>
        <xdr:nvSpPr>
          <xdr:cNvPr id="15" name="Line 27"/>
          <xdr:cNvSpPr>
            <a:spLocks/>
          </xdr:cNvSpPr>
        </xdr:nvSpPr>
        <xdr:spPr>
          <a:xfrm>
            <a:off x="351" y="637"/>
            <a:ext cx="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342900</xdr:colOff>
      <xdr:row>29</xdr:row>
      <xdr:rowOff>76200</xdr:rowOff>
    </xdr:from>
    <xdr:ext cx="1685925" cy="361950"/>
    <xdr:sp>
      <xdr:nvSpPr>
        <xdr:cNvPr id="16" name="TextBox 54"/>
        <xdr:cNvSpPr txBox="1">
          <a:spLocks noChangeArrowheads="1"/>
        </xdr:cNvSpPr>
      </xdr:nvSpPr>
      <xdr:spPr>
        <a:xfrm>
          <a:off x="4467225" y="4838700"/>
          <a:ext cx="1685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geplante Verfügbarkeit (min)
Produktionsbereitschaft (min)</a:t>
          </a:r>
        </a:p>
      </xdr:txBody>
    </xdr:sp>
    <xdr:clientData/>
  </xdr:oneCellAnchor>
  <xdr:twoCellAnchor>
    <xdr:from>
      <xdr:col>6</xdr:col>
      <xdr:colOff>333375</xdr:colOff>
      <xdr:row>30</xdr:row>
      <xdr:rowOff>76200</xdr:rowOff>
    </xdr:from>
    <xdr:to>
      <xdr:col>8</xdr:col>
      <xdr:colOff>590550</xdr:colOff>
      <xdr:row>30</xdr:row>
      <xdr:rowOff>76200</xdr:rowOff>
    </xdr:to>
    <xdr:sp>
      <xdr:nvSpPr>
        <xdr:cNvPr id="17" name="Line 55"/>
        <xdr:cNvSpPr>
          <a:spLocks/>
        </xdr:cNvSpPr>
      </xdr:nvSpPr>
      <xdr:spPr>
        <a:xfrm>
          <a:off x="4457700" y="50006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59</xdr:row>
      <xdr:rowOff>9525</xdr:rowOff>
    </xdr:from>
    <xdr:to>
      <xdr:col>9</xdr:col>
      <xdr:colOff>666750</xdr:colOff>
      <xdr:row>81</xdr:row>
      <xdr:rowOff>152400</xdr:rowOff>
    </xdr:to>
    <xdr:graphicFrame>
      <xdr:nvGraphicFramePr>
        <xdr:cNvPr id="18" name="Chart 60"/>
        <xdr:cNvGraphicFramePr/>
      </xdr:nvGraphicFramePr>
      <xdr:xfrm>
        <a:off x="1495425" y="10067925"/>
        <a:ext cx="5448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3</xdr:row>
      <xdr:rowOff>28575</xdr:rowOff>
    </xdr:from>
    <xdr:to>
      <xdr:col>25</xdr:col>
      <xdr:colOff>209550</xdr:colOff>
      <xdr:row>40</xdr:row>
      <xdr:rowOff>104775</xdr:rowOff>
    </xdr:to>
    <xdr:graphicFrame>
      <xdr:nvGraphicFramePr>
        <xdr:cNvPr id="19" name="Chart 64"/>
        <xdr:cNvGraphicFramePr/>
      </xdr:nvGraphicFramePr>
      <xdr:xfrm>
        <a:off x="9115425" y="514350"/>
        <a:ext cx="8772525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523875</xdr:colOff>
      <xdr:row>5</xdr:row>
      <xdr:rowOff>76200</xdr:rowOff>
    </xdr:from>
    <xdr:ext cx="76200" cy="200025"/>
    <xdr:sp>
      <xdr:nvSpPr>
        <xdr:cNvPr id="20" name="TextBox 65"/>
        <xdr:cNvSpPr txBox="1">
          <a:spLocks noChangeArrowheads="1"/>
        </xdr:cNvSpPr>
      </xdr:nvSpPr>
      <xdr:spPr>
        <a:xfrm>
          <a:off x="6800850" y="88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1">
      <selection activeCell="L8" sqref="L8"/>
    </sheetView>
  </sheetViews>
  <sheetFormatPr defaultColWidth="11.421875" defaultRowHeight="12.75"/>
  <cols>
    <col min="5" max="5" width="6.00390625" style="1" customWidth="1"/>
    <col min="6" max="6" width="10.140625" style="0" customWidth="1"/>
    <col min="7" max="7" width="10.00390625" style="0" customWidth="1"/>
    <col min="8" max="8" width="10.8515625" style="1" customWidth="1"/>
    <col min="11" max="11" width="7.421875" style="4" customWidth="1"/>
    <col min="12" max="12" width="9.57421875" style="0" customWidth="1"/>
    <col min="16" max="22" width="11.8515625" style="0" customWidth="1"/>
    <col min="23" max="24" width="7.421875" style="0" customWidth="1"/>
    <col min="25" max="26" width="10.421875" style="0" customWidth="1"/>
  </cols>
  <sheetData>
    <row r="1" spans="1:26" ht="12.75">
      <c r="A1" s="110"/>
      <c r="B1" s="110"/>
      <c r="C1" s="130" t="s">
        <v>30</v>
      </c>
      <c r="D1" s="131"/>
      <c r="E1" s="131"/>
      <c r="F1" s="131"/>
      <c r="G1" s="131"/>
      <c r="H1" s="131"/>
      <c r="I1" s="132"/>
      <c r="J1" s="120" t="s">
        <v>28</v>
      </c>
      <c r="K1" s="120"/>
      <c r="L1" s="104"/>
      <c r="M1" s="104"/>
      <c r="N1" s="110"/>
      <c r="O1" s="110"/>
      <c r="P1" s="130" t="str">
        <f>C1</f>
        <v>Anlageneffizienz</v>
      </c>
      <c r="Q1" s="149"/>
      <c r="R1" s="149"/>
      <c r="S1" s="149"/>
      <c r="T1" s="149"/>
      <c r="U1" s="149"/>
      <c r="V1" s="150"/>
      <c r="W1" s="120" t="s">
        <v>28</v>
      </c>
      <c r="X1" s="120"/>
      <c r="Y1" s="104">
        <f>L1</f>
        <v>0</v>
      </c>
      <c r="Z1" s="104"/>
    </row>
    <row r="2" spans="1:26" ht="12.75">
      <c r="A2" s="110"/>
      <c r="B2" s="110"/>
      <c r="C2" s="133"/>
      <c r="D2" s="134"/>
      <c r="E2" s="134"/>
      <c r="F2" s="134"/>
      <c r="G2" s="134"/>
      <c r="H2" s="134"/>
      <c r="I2" s="135"/>
      <c r="J2" s="120" t="s">
        <v>26</v>
      </c>
      <c r="K2" s="120"/>
      <c r="L2" s="104"/>
      <c r="M2" s="104"/>
      <c r="N2" s="110"/>
      <c r="O2" s="110"/>
      <c r="P2" s="151"/>
      <c r="Q2" s="152"/>
      <c r="R2" s="152"/>
      <c r="S2" s="152"/>
      <c r="T2" s="152"/>
      <c r="U2" s="152"/>
      <c r="V2" s="153"/>
      <c r="W2" s="120" t="s">
        <v>26</v>
      </c>
      <c r="X2" s="120"/>
      <c r="Y2" s="104">
        <f>L2</f>
        <v>0</v>
      </c>
      <c r="Z2" s="104"/>
    </row>
    <row r="3" spans="1:26" ht="12.75">
      <c r="A3" s="110"/>
      <c r="B3" s="110"/>
      <c r="C3" s="136"/>
      <c r="D3" s="137"/>
      <c r="E3" s="137"/>
      <c r="F3" s="137"/>
      <c r="G3" s="137"/>
      <c r="H3" s="137"/>
      <c r="I3" s="138"/>
      <c r="J3" s="120" t="s">
        <v>27</v>
      </c>
      <c r="K3" s="120"/>
      <c r="L3" s="105">
        <f ca="1">TODAY()</f>
        <v>39994</v>
      </c>
      <c r="M3" s="105"/>
      <c r="N3" s="110"/>
      <c r="O3" s="110"/>
      <c r="P3" s="154"/>
      <c r="Q3" s="155"/>
      <c r="R3" s="155"/>
      <c r="S3" s="155"/>
      <c r="T3" s="155"/>
      <c r="U3" s="155"/>
      <c r="V3" s="156"/>
      <c r="W3" s="120" t="s">
        <v>27</v>
      </c>
      <c r="X3" s="120"/>
      <c r="Y3" s="105">
        <f>L3</f>
        <v>39994</v>
      </c>
      <c r="Z3" s="105"/>
    </row>
    <row r="4" ht="12.75" customHeight="1" thickBot="1"/>
    <row r="5" spans="2:23" ht="12.75">
      <c r="B5" s="5"/>
      <c r="C5" s="5"/>
      <c r="F5" s="103"/>
      <c r="H5" s="146" t="s">
        <v>13</v>
      </c>
      <c r="J5" s="101" t="s">
        <v>41</v>
      </c>
      <c r="V5" s="101"/>
      <c r="W5" s="101" t="s">
        <v>41</v>
      </c>
    </row>
    <row r="6" spans="6:10" ht="13.5" thickBot="1">
      <c r="F6" s="2"/>
      <c r="H6" s="147"/>
      <c r="J6" s="101"/>
    </row>
    <row r="7" spans="1:10" ht="12.75">
      <c r="A7" s="148" t="s">
        <v>3</v>
      </c>
      <c r="B7" s="128"/>
      <c r="C7" s="128"/>
      <c r="D7" s="129"/>
      <c r="E7" s="57">
        <v>8</v>
      </c>
      <c r="F7" s="65" t="s">
        <v>1</v>
      </c>
      <c r="G7" s="54"/>
      <c r="H7" s="74">
        <f>E7*60</f>
        <v>480</v>
      </c>
      <c r="J7" s="102"/>
    </row>
    <row r="8" spans="1:8" ht="12.75">
      <c r="A8" s="60"/>
      <c r="B8" s="61"/>
      <c r="C8" s="61"/>
      <c r="D8" s="62"/>
      <c r="E8" s="75"/>
      <c r="F8" s="66"/>
      <c r="G8" s="55"/>
      <c r="H8" s="72"/>
    </row>
    <row r="9" spans="1:8" ht="12.75">
      <c r="A9" s="125" t="s">
        <v>5</v>
      </c>
      <c r="B9" s="126"/>
      <c r="C9" s="126"/>
      <c r="D9" s="127"/>
      <c r="E9" s="58">
        <v>3</v>
      </c>
      <c r="F9" s="67" t="s">
        <v>6</v>
      </c>
      <c r="G9" s="55"/>
      <c r="H9" s="73">
        <f>H7*E9</f>
        <v>1440</v>
      </c>
    </row>
    <row r="10" spans="1:8" ht="13.5" thickBot="1">
      <c r="A10" s="60"/>
      <c r="B10" s="61"/>
      <c r="C10" s="61"/>
      <c r="D10" s="62"/>
      <c r="E10" s="75"/>
      <c r="F10" s="66"/>
      <c r="G10" s="55"/>
      <c r="H10" s="72"/>
    </row>
    <row r="11" spans="1:13" ht="12.75">
      <c r="A11" s="125" t="s">
        <v>4</v>
      </c>
      <c r="B11" s="126"/>
      <c r="C11" s="126"/>
      <c r="D11" s="127"/>
      <c r="E11" s="58">
        <v>5</v>
      </c>
      <c r="F11" s="67" t="s">
        <v>7</v>
      </c>
      <c r="G11" s="55"/>
      <c r="H11" s="73">
        <f>H9*E11</f>
        <v>7200</v>
      </c>
      <c r="I11" s="128" t="s">
        <v>0</v>
      </c>
      <c r="J11" s="129"/>
      <c r="K11" s="85">
        <f>E7*E9*E11*60</f>
        <v>7200</v>
      </c>
      <c r="L11" s="139" t="s">
        <v>13</v>
      </c>
      <c r="M11" s="140"/>
    </row>
    <row r="12" spans="1:13" ht="13.5" thickBot="1">
      <c r="A12" s="60"/>
      <c r="B12" s="61"/>
      <c r="C12" s="61"/>
      <c r="D12" s="62"/>
      <c r="E12" s="75"/>
      <c r="F12" s="66"/>
      <c r="G12" s="56"/>
      <c r="H12" s="72"/>
      <c r="I12" s="157"/>
      <c r="J12" s="157"/>
      <c r="K12" s="9"/>
      <c r="L12" s="141"/>
      <c r="M12" s="142"/>
    </row>
    <row r="13" spans="1:13" ht="12.75">
      <c r="A13" s="125" t="s">
        <v>9</v>
      </c>
      <c r="B13" s="126"/>
      <c r="C13" s="126"/>
      <c r="D13" s="127"/>
      <c r="E13" s="58">
        <v>30</v>
      </c>
      <c r="F13" s="67" t="s">
        <v>2</v>
      </c>
      <c r="G13" s="6" t="s">
        <v>10</v>
      </c>
      <c r="H13" s="76">
        <f>E13*E9*E11</f>
        <v>450</v>
      </c>
      <c r="I13" s="126" t="s">
        <v>11</v>
      </c>
      <c r="J13" s="127"/>
      <c r="K13" s="84">
        <f>H11-H13</f>
        <v>6750</v>
      </c>
      <c r="L13" s="121" t="s">
        <v>13</v>
      </c>
      <c r="M13" s="122"/>
    </row>
    <row r="14" spans="1:13" ht="12.75">
      <c r="A14" s="60"/>
      <c r="B14" s="61"/>
      <c r="C14" s="61"/>
      <c r="D14" s="62"/>
      <c r="E14" s="75"/>
      <c r="F14" s="66"/>
      <c r="G14" s="70"/>
      <c r="H14" s="77"/>
      <c r="I14" s="157"/>
      <c r="J14" s="157"/>
      <c r="K14" s="9"/>
      <c r="L14" s="79"/>
      <c r="M14" s="11"/>
    </row>
    <row r="15" spans="1:13" ht="12.75">
      <c r="A15" s="125" t="s">
        <v>25</v>
      </c>
      <c r="B15" s="126"/>
      <c r="C15" s="126"/>
      <c r="D15" s="127"/>
      <c r="E15" s="58">
        <v>40</v>
      </c>
      <c r="F15" s="67" t="s">
        <v>2</v>
      </c>
      <c r="G15" s="7" t="s">
        <v>10</v>
      </c>
      <c r="H15" s="76">
        <f>E15*E11*E9</f>
        <v>600</v>
      </c>
      <c r="I15" s="126" t="s">
        <v>8</v>
      </c>
      <c r="J15" s="127"/>
      <c r="K15" s="84">
        <f>H11-H13-H15</f>
        <v>6150</v>
      </c>
      <c r="L15" s="121" t="s">
        <v>13</v>
      </c>
      <c r="M15" s="122"/>
    </row>
    <row r="16" spans="1:13" ht="12.75">
      <c r="A16" s="60"/>
      <c r="B16" s="63"/>
      <c r="C16" s="63"/>
      <c r="D16" s="64"/>
      <c r="E16" s="75"/>
      <c r="F16" s="68"/>
      <c r="G16" s="71"/>
      <c r="H16" s="77"/>
      <c r="I16" s="157"/>
      <c r="J16" s="157"/>
      <c r="K16" s="10"/>
      <c r="L16" s="79"/>
      <c r="M16" s="11"/>
    </row>
    <row r="17" spans="1:13" ht="12.75">
      <c r="A17" s="125" t="s">
        <v>12</v>
      </c>
      <c r="B17" s="126"/>
      <c r="C17" s="126"/>
      <c r="D17" s="127"/>
      <c r="E17" s="58">
        <v>20</v>
      </c>
      <c r="F17" s="67" t="s">
        <v>2</v>
      </c>
      <c r="G17" s="7" t="s">
        <v>10</v>
      </c>
      <c r="H17" s="76">
        <f>E17*E9*E11</f>
        <v>300</v>
      </c>
      <c r="I17" s="126" t="s">
        <v>14</v>
      </c>
      <c r="J17" s="127"/>
      <c r="K17" s="84">
        <f>H11-H13-H15-H17</f>
        <v>5850</v>
      </c>
      <c r="L17" s="121" t="s">
        <v>13</v>
      </c>
      <c r="M17" s="122"/>
    </row>
    <row r="18" spans="1:13" ht="12.75">
      <c r="A18" s="60"/>
      <c r="B18" s="63"/>
      <c r="C18" s="63"/>
      <c r="D18" s="64"/>
      <c r="E18" s="75"/>
      <c r="F18" s="68"/>
      <c r="G18" s="71"/>
      <c r="H18" s="77"/>
      <c r="I18" s="157"/>
      <c r="J18" s="157"/>
      <c r="K18" s="9"/>
      <c r="L18" s="79"/>
      <c r="M18" s="11"/>
    </row>
    <row r="19" spans="1:13" ht="12.75">
      <c r="A19" s="125" t="s">
        <v>16</v>
      </c>
      <c r="B19" s="126"/>
      <c r="C19" s="126"/>
      <c r="D19" s="127"/>
      <c r="E19" s="58">
        <v>5</v>
      </c>
      <c r="F19" s="67" t="s">
        <v>2</v>
      </c>
      <c r="G19" s="7" t="s">
        <v>10</v>
      </c>
      <c r="H19" s="76">
        <f>E19*E11*E9</f>
        <v>75</v>
      </c>
      <c r="I19" s="126" t="s">
        <v>15</v>
      </c>
      <c r="J19" s="127"/>
      <c r="K19" s="84">
        <f>H11-H13-H15-H17-H19</f>
        <v>5775</v>
      </c>
      <c r="L19" s="121" t="s">
        <v>13</v>
      </c>
      <c r="M19" s="122"/>
    </row>
    <row r="20" spans="1:13" ht="12.75">
      <c r="A20" s="60"/>
      <c r="B20" s="63"/>
      <c r="C20" s="63"/>
      <c r="D20" s="64"/>
      <c r="E20" s="75"/>
      <c r="F20" s="68"/>
      <c r="G20" s="71"/>
      <c r="H20" s="77"/>
      <c r="I20" s="157"/>
      <c r="J20" s="157"/>
      <c r="K20" s="9"/>
      <c r="L20" s="79"/>
      <c r="M20" s="11"/>
    </row>
    <row r="21" spans="1:13" ht="13.5" thickBot="1">
      <c r="A21" s="143" t="s">
        <v>17</v>
      </c>
      <c r="B21" s="144"/>
      <c r="C21" s="144"/>
      <c r="D21" s="145"/>
      <c r="E21" s="59">
        <v>0</v>
      </c>
      <c r="F21" s="69" t="s">
        <v>2</v>
      </c>
      <c r="G21" s="8" t="s">
        <v>10</v>
      </c>
      <c r="H21" s="78">
        <f>E21*E11*E9</f>
        <v>0</v>
      </c>
      <c r="I21" s="144" t="s">
        <v>18</v>
      </c>
      <c r="J21" s="145"/>
      <c r="K21" s="83">
        <f>H11-H13-H15-H17-H19-H21</f>
        <v>5775</v>
      </c>
      <c r="L21" s="123" t="s">
        <v>13</v>
      </c>
      <c r="M21" s="124"/>
    </row>
    <row r="22" ht="12.75"/>
    <row r="23" spans="2:4" ht="13.5" thickBot="1">
      <c r="B23" s="3"/>
      <c r="C23" s="3"/>
      <c r="D23" s="3"/>
    </row>
    <row r="24" spans="2:13" ht="12.75">
      <c r="B24" s="51"/>
      <c r="C24" s="41"/>
      <c r="D24" s="41"/>
      <c r="E24" s="23"/>
      <c r="F24" s="24"/>
      <c r="G24" s="24"/>
      <c r="H24" s="23"/>
      <c r="I24" s="24"/>
      <c r="J24" s="24"/>
      <c r="K24" s="25"/>
      <c r="L24" s="40"/>
      <c r="M24" s="53"/>
    </row>
    <row r="25" spans="2:13" ht="12.75">
      <c r="B25" s="51"/>
      <c r="C25" s="42"/>
      <c r="D25" s="43" t="s">
        <v>19</v>
      </c>
      <c r="E25" s="26" t="s">
        <v>24</v>
      </c>
      <c r="F25" s="27"/>
      <c r="G25" s="27"/>
      <c r="H25" s="28"/>
      <c r="I25" s="27"/>
      <c r="J25" s="27"/>
      <c r="K25" s="29" t="s">
        <v>24</v>
      </c>
      <c r="L25" s="80">
        <f>(H11-H13)/H11</f>
        <v>0.9375</v>
      </c>
      <c r="M25" s="53"/>
    </row>
    <row r="26" spans="2:13" ht="13.5" thickBot="1">
      <c r="B26" s="51"/>
      <c r="C26" s="44"/>
      <c r="D26" s="45"/>
      <c r="E26" s="30"/>
      <c r="F26" s="31"/>
      <c r="G26" s="31"/>
      <c r="H26" s="32"/>
      <c r="I26" s="31"/>
      <c r="J26" s="31"/>
      <c r="K26" s="33"/>
      <c r="L26" s="39"/>
      <c r="M26" s="53"/>
    </row>
    <row r="27" spans="2:13" ht="12.75">
      <c r="B27" s="52"/>
      <c r="C27" s="14"/>
      <c r="D27" s="13"/>
      <c r="E27" s="23"/>
      <c r="F27" s="34"/>
      <c r="G27" s="24"/>
      <c r="H27" s="23"/>
      <c r="I27" s="24"/>
      <c r="J27" s="24"/>
      <c r="K27" s="25"/>
      <c r="L27" s="12"/>
      <c r="M27" s="53"/>
    </row>
    <row r="28" spans="2:13" ht="12.75">
      <c r="B28" s="52"/>
      <c r="C28" s="16"/>
      <c r="D28" s="15" t="s">
        <v>20</v>
      </c>
      <c r="E28" s="26" t="s">
        <v>24</v>
      </c>
      <c r="F28" s="27"/>
      <c r="G28" s="27"/>
      <c r="H28" s="28"/>
      <c r="I28" s="27"/>
      <c r="J28" s="27"/>
      <c r="K28" s="29" t="s">
        <v>24</v>
      </c>
      <c r="L28" s="81">
        <f>(K13-H15)/K13</f>
        <v>0.9111111111111111</v>
      </c>
      <c r="M28" s="53"/>
    </row>
    <row r="29" spans="2:13" ht="13.5" thickBot="1">
      <c r="B29" s="52"/>
      <c r="C29" s="14"/>
      <c r="D29" s="13"/>
      <c r="E29" s="30"/>
      <c r="F29" s="31"/>
      <c r="G29" s="31"/>
      <c r="H29" s="32"/>
      <c r="I29" s="31"/>
      <c r="J29" s="31"/>
      <c r="K29" s="33"/>
      <c r="L29" s="12"/>
      <c r="M29" s="53"/>
    </row>
    <row r="30" spans="2:13" ht="12.75">
      <c r="B30" s="52"/>
      <c r="C30" s="86"/>
      <c r="D30" s="47"/>
      <c r="E30" s="17"/>
      <c r="F30" s="20"/>
      <c r="G30" s="18"/>
      <c r="H30" s="17"/>
      <c r="I30" s="18"/>
      <c r="J30" s="18"/>
      <c r="K30" s="21"/>
      <c r="L30" s="89"/>
      <c r="M30" s="53"/>
    </row>
    <row r="31" spans="2:13" ht="12.75">
      <c r="B31" s="52"/>
      <c r="C31" s="87"/>
      <c r="D31" s="43" t="s">
        <v>29</v>
      </c>
      <c r="E31" s="19" t="s">
        <v>24</v>
      </c>
      <c r="F31" s="20"/>
      <c r="G31" s="18"/>
      <c r="H31" s="17"/>
      <c r="I31" s="18"/>
      <c r="J31" s="18"/>
      <c r="K31" s="22" t="s">
        <v>24</v>
      </c>
      <c r="L31" s="90">
        <f>L28*L34</f>
        <v>0.8666666666666666</v>
      </c>
      <c r="M31" s="53"/>
    </row>
    <row r="32" spans="2:13" ht="13.5" thickBot="1">
      <c r="B32" s="52"/>
      <c r="C32" s="88"/>
      <c r="D32" s="50"/>
      <c r="E32" s="32"/>
      <c r="F32" s="31"/>
      <c r="G32" s="31"/>
      <c r="H32" s="32"/>
      <c r="I32" s="31"/>
      <c r="J32" s="31"/>
      <c r="K32" s="37"/>
      <c r="L32" s="91"/>
      <c r="M32" s="53"/>
    </row>
    <row r="33" spans="2:13" ht="12.75">
      <c r="B33" s="52"/>
      <c r="C33" s="46"/>
      <c r="D33" s="47"/>
      <c r="E33" s="17"/>
      <c r="F33" s="20"/>
      <c r="G33" s="18"/>
      <c r="H33" s="17"/>
      <c r="I33" s="18"/>
      <c r="J33" s="18"/>
      <c r="K33" s="21"/>
      <c r="L33" s="38"/>
      <c r="M33" s="53"/>
    </row>
    <row r="34" spans="2:13" ht="12.75">
      <c r="B34" s="52"/>
      <c r="C34" s="48"/>
      <c r="D34" s="43" t="s">
        <v>21</v>
      </c>
      <c r="E34" s="19" t="s">
        <v>24</v>
      </c>
      <c r="F34" s="20"/>
      <c r="G34" s="18"/>
      <c r="H34" s="17"/>
      <c r="I34" s="18"/>
      <c r="J34" s="18"/>
      <c r="K34" s="22" t="s">
        <v>24</v>
      </c>
      <c r="L34" s="80">
        <f>(K15-H17)/K15</f>
        <v>0.9512195121951219</v>
      </c>
      <c r="M34" s="53"/>
    </row>
    <row r="35" spans="2:13" ht="13.5" thickBot="1">
      <c r="B35" s="52"/>
      <c r="C35" s="49"/>
      <c r="D35" s="45"/>
      <c r="E35" s="19"/>
      <c r="F35" s="20"/>
      <c r="G35" s="18"/>
      <c r="H35" s="17"/>
      <c r="I35" s="18"/>
      <c r="J35" s="18"/>
      <c r="K35" s="22"/>
      <c r="L35" s="39"/>
      <c r="M35" s="53"/>
    </row>
    <row r="36" spans="2:13" ht="12.75">
      <c r="B36" s="52"/>
      <c r="C36" s="14"/>
      <c r="D36" s="13"/>
      <c r="E36" s="23"/>
      <c r="F36" s="34"/>
      <c r="G36" s="24"/>
      <c r="H36" s="23"/>
      <c r="I36" s="24"/>
      <c r="J36" s="24"/>
      <c r="K36" s="25"/>
      <c r="L36" s="12"/>
      <c r="M36" s="53"/>
    </row>
    <row r="37" spans="2:13" ht="12.75">
      <c r="B37" s="52"/>
      <c r="C37" s="16"/>
      <c r="D37" s="15" t="s">
        <v>22</v>
      </c>
      <c r="E37" s="26" t="s">
        <v>24</v>
      </c>
      <c r="F37" s="35"/>
      <c r="G37" s="27"/>
      <c r="H37" s="28"/>
      <c r="I37" s="27"/>
      <c r="J37" s="27"/>
      <c r="K37" s="29" t="s">
        <v>24</v>
      </c>
      <c r="L37" s="81">
        <f>(K17-H21)/K17</f>
        <v>1</v>
      </c>
      <c r="M37" s="53"/>
    </row>
    <row r="38" spans="2:13" ht="13.5" thickBot="1">
      <c r="B38" s="51"/>
      <c r="C38" s="14"/>
      <c r="D38" s="13"/>
      <c r="E38" s="30"/>
      <c r="F38" s="36"/>
      <c r="G38" s="31"/>
      <c r="H38" s="32"/>
      <c r="I38" s="31"/>
      <c r="J38" s="31"/>
      <c r="K38" s="33"/>
      <c r="L38" s="82"/>
      <c r="M38" s="53"/>
    </row>
    <row r="39" spans="3:12" ht="12.75">
      <c r="C39" s="86"/>
      <c r="D39" s="47"/>
      <c r="E39" s="17"/>
      <c r="F39" s="20"/>
      <c r="G39" s="18"/>
      <c r="H39" s="17"/>
      <c r="I39" s="18"/>
      <c r="J39" s="18"/>
      <c r="K39" s="21"/>
      <c r="L39" s="89"/>
    </row>
    <row r="40" spans="3:12" ht="12.75">
      <c r="C40" s="87"/>
      <c r="D40" s="43" t="s">
        <v>23</v>
      </c>
      <c r="E40" s="19" t="s">
        <v>24</v>
      </c>
      <c r="F40" s="20"/>
      <c r="G40" s="18"/>
      <c r="H40" s="17"/>
      <c r="I40" s="18"/>
      <c r="J40" s="18"/>
      <c r="K40" s="22" t="s">
        <v>24</v>
      </c>
      <c r="L40" s="90">
        <f>(K19-H21)/K19</f>
        <v>1</v>
      </c>
    </row>
    <row r="41" spans="3:12" ht="13.5" thickBot="1">
      <c r="C41" s="88"/>
      <c r="D41" s="50"/>
      <c r="E41" s="32"/>
      <c r="F41" s="31"/>
      <c r="G41" s="31"/>
      <c r="H41" s="32"/>
      <c r="I41" s="31"/>
      <c r="J41" s="31"/>
      <c r="K41" s="37"/>
      <c r="L41" s="91"/>
    </row>
    <row r="42" ht="12.75"/>
    <row r="43" spans="1:13" ht="12.75">
      <c r="A43" s="110"/>
      <c r="B43" s="110"/>
      <c r="C43" s="111" t="s">
        <v>31</v>
      </c>
      <c r="D43" s="112"/>
      <c r="E43" s="112"/>
      <c r="F43" s="112"/>
      <c r="G43" s="112"/>
      <c r="H43" s="112"/>
      <c r="I43" s="113"/>
      <c r="J43" s="120" t="s">
        <v>28</v>
      </c>
      <c r="K43" s="120"/>
      <c r="L43" s="104">
        <f>Y1</f>
        <v>0</v>
      </c>
      <c r="M43" s="104"/>
    </row>
    <row r="44" spans="1:13" ht="12.75">
      <c r="A44" s="110"/>
      <c r="B44" s="110"/>
      <c r="C44" s="114"/>
      <c r="D44" s="115"/>
      <c r="E44" s="115"/>
      <c r="F44" s="115"/>
      <c r="G44" s="115"/>
      <c r="H44" s="115"/>
      <c r="I44" s="116"/>
      <c r="J44" s="120" t="s">
        <v>26</v>
      </c>
      <c r="K44" s="120"/>
      <c r="L44" s="104">
        <f>Y2</f>
        <v>0</v>
      </c>
      <c r="M44" s="104"/>
    </row>
    <row r="45" spans="1:13" ht="12.75">
      <c r="A45" s="110"/>
      <c r="B45" s="110"/>
      <c r="C45" s="117"/>
      <c r="D45" s="118"/>
      <c r="E45" s="118"/>
      <c r="F45" s="118"/>
      <c r="G45" s="118"/>
      <c r="H45" s="118"/>
      <c r="I45" s="119"/>
      <c r="J45" s="120" t="s">
        <v>27</v>
      </c>
      <c r="K45" s="120"/>
      <c r="L45" s="105">
        <f>Y3</f>
        <v>39994</v>
      </c>
      <c r="M45" s="105"/>
    </row>
    <row r="47" ht="12.75">
      <c r="J47" s="101" t="s">
        <v>41</v>
      </c>
    </row>
    <row r="48" spans="3:12" ht="23.25">
      <c r="C48" s="94" t="s">
        <v>32</v>
      </c>
      <c r="D48" s="95" t="s">
        <v>24</v>
      </c>
      <c r="E48" s="108">
        <f>K50</f>
        <v>0.8124999999999999</v>
      </c>
      <c r="F48" s="109"/>
      <c r="G48" s="92"/>
      <c r="H48"/>
      <c r="I48" s="1"/>
      <c r="K48"/>
      <c r="L48" s="4"/>
    </row>
    <row r="49" spans="3:12" ht="12.75">
      <c r="C49" s="100" t="s">
        <v>33</v>
      </c>
      <c r="D49" s="96"/>
      <c r="E49" s="96"/>
      <c r="F49" s="97"/>
      <c r="G49" s="93"/>
      <c r="H49"/>
      <c r="I49" s="1"/>
      <c r="K49"/>
      <c r="L49" s="4"/>
    </row>
    <row r="50" spans="3:12" ht="12.75">
      <c r="C50" s="106" t="s">
        <v>39</v>
      </c>
      <c r="D50" s="107"/>
      <c r="E50" s="107"/>
      <c r="F50" s="107"/>
      <c r="G50" s="107"/>
      <c r="H50" s="107"/>
      <c r="I50" s="107"/>
      <c r="J50" s="98" t="s">
        <v>24</v>
      </c>
      <c r="K50" s="99">
        <f>L25*L31*L37*L40</f>
        <v>0.8124999999999999</v>
      </c>
      <c r="L50" s="4"/>
    </row>
    <row r="51" spans="5:12" ht="12.75">
      <c r="E51"/>
      <c r="F51" s="1"/>
      <c r="H51"/>
      <c r="I51" s="1"/>
      <c r="K51"/>
      <c r="L51" s="4"/>
    </row>
    <row r="52" spans="3:12" ht="23.25">
      <c r="C52" s="94" t="s">
        <v>34</v>
      </c>
      <c r="D52" s="95" t="s">
        <v>24</v>
      </c>
      <c r="E52" s="108">
        <f>K54</f>
        <v>0.8666666666666666</v>
      </c>
      <c r="F52" s="109"/>
      <c r="G52" s="92"/>
      <c r="H52"/>
      <c r="I52" s="1"/>
      <c r="K52"/>
      <c r="L52" s="4"/>
    </row>
    <row r="53" spans="3:12" ht="12.75">
      <c r="C53" s="100" t="s">
        <v>35</v>
      </c>
      <c r="D53" s="96"/>
      <c r="E53" s="96"/>
      <c r="F53" s="97"/>
      <c r="G53" s="93"/>
      <c r="H53"/>
      <c r="I53" s="1"/>
      <c r="K53"/>
      <c r="L53" s="4"/>
    </row>
    <row r="54" spans="3:12" ht="12.75">
      <c r="C54" s="106" t="s">
        <v>38</v>
      </c>
      <c r="D54" s="107"/>
      <c r="E54" s="107"/>
      <c r="F54" s="107"/>
      <c r="G54" s="107"/>
      <c r="H54" s="107"/>
      <c r="I54" s="107"/>
      <c r="J54" s="98" t="s">
        <v>24</v>
      </c>
      <c r="K54" s="99">
        <f>L31*L37*L40</f>
        <v>0.8666666666666666</v>
      </c>
      <c r="L54" s="4"/>
    </row>
    <row r="55" spans="5:12" ht="12.75">
      <c r="E55"/>
      <c r="F55" s="1"/>
      <c r="H55"/>
      <c r="I55" s="1"/>
      <c r="K55"/>
      <c r="L55" s="4"/>
    </row>
    <row r="56" spans="3:12" ht="23.25">
      <c r="C56" s="94" t="s">
        <v>40</v>
      </c>
      <c r="D56" s="95" t="s">
        <v>24</v>
      </c>
      <c r="E56" s="108">
        <f>K58</f>
        <v>0.9512195121951219</v>
      </c>
      <c r="F56" s="109"/>
      <c r="G56" s="92"/>
      <c r="H56"/>
      <c r="I56" s="1"/>
      <c r="K56"/>
      <c r="L56" s="4"/>
    </row>
    <row r="57" spans="3:12" ht="12.75">
      <c r="C57" s="100" t="s">
        <v>36</v>
      </c>
      <c r="D57" s="96"/>
      <c r="E57" s="96"/>
      <c r="F57" s="97"/>
      <c r="G57" s="93"/>
      <c r="H57"/>
      <c r="I57" s="1"/>
      <c r="K57"/>
      <c r="L57" s="4"/>
    </row>
    <row r="58" spans="3:12" ht="12.75">
      <c r="C58" s="106" t="s">
        <v>37</v>
      </c>
      <c r="D58" s="107"/>
      <c r="E58" s="107"/>
      <c r="F58" s="107"/>
      <c r="G58" s="107"/>
      <c r="H58" s="107"/>
      <c r="I58" s="107"/>
      <c r="J58" s="98" t="s">
        <v>24</v>
      </c>
      <c r="K58" s="99">
        <f>L34*L37*L40</f>
        <v>0.9512195121951219</v>
      </c>
      <c r="L58" s="4"/>
    </row>
  </sheetData>
  <sheetProtection/>
  <protectedRanges>
    <protectedRange sqref="L1:M3 E7 E9 E11 E13 E15 E17 E19 E21 C1 B5 L43:M45 C43 P1 Y1 Y2 Y3" name="Eingabefelder"/>
  </protectedRanges>
  <mergeCells count="57">
    <mergeCell ref="I14:J14"/>
    <mergeCell ref="I21:J21"/>
    <mergeCell ref="I20:J20"/>
    <mergeCell ref="I12:J12"/>
    <mergeCell ref="I15:J15"/>
    <mergeCell ref="I17:J17"/>
    <mergeCell ref="I19:J19"/>
    <mergeCell ref="I18:J18"/>
    <mergeCell ref="I16:J16"/>
    <mergeCell ref="N1:O3"/>
    <mergeCell ref="P1:V3"/>
    <mergeCell ref="W1:X1"/>
    <mergeCell ref="Y1:Z1"/>
    <mergeCell ref="W2:X2"/>
    <mergeCell ref="Y2:Z2"/>
    <mergeCell ref="W3:X3"/>
    <mergeCell ref="Y3:Z3"/>
    <mergeCell ref="A21:D21"/>
    <mergeCell ref="H5:H6"/>
    <mergeCell ref="A19:D19"/>
    <mergeCell ref="A17:D17"/>
    <mergeCell ref="A15:D15"/>
    <mergeCell ref="A13:D13"/>
    <mergeCell ref="A11:D11"/>
    <mergeCell ref="A7:D7"/>
    <mergeCell ref="C1:I3"/>
    <mergeCell ref="A1:B3"/>
    <mergeCell ref="L11:M11"/>
    <mergeCell ref="L12:M12"/>
    <mergeCell ref="L1:M1"/>
    <mergeCell ref="L2:M2"/>
    <mergeCell ref="L3:M3"/>
    <mergeCell ref="J1:K1"/>
    <mergeCell ref="J2:K2"/>
    <mergeCell ref="J3:K3"/>
    <mergeCell ref="L13:M13"/>
    <mergeCell ref="A9:D9"/>
    <mergeCell ref="I13:J13"/>
    <mergeCell ref="I11:J11"/>
    <mergeCell ref="L15:M15"/>
    <mergeCell ref="L17:M17"/>
    <mergeCell ref="L19:M19"/>
    <mergeCell ref="L21:M21"/>
    <mergeCell ref="A43:B45"/>
    <mergeCell ref="C43:I45"/>
    <mergeCell ref="J43:K43"/>
    <mergeCell ref="L43:M43"/>
    <mergeCell ref="J44:K44"/>
    <mergeCell ref="L44:M44"/>
    <mergeCell ref="J45:K45"/>
    <mergeCell ref="L45:M45"/>
    <mergeCell ref="C50:I50"/>
    <mergeCell ref="C54:I54"/>
    <mergeCell ref="C58:I58"/>
    <mergeCell ref="E48:F48"/>
    <mergeCell ref="E52:F52"/>
    <mergeCell ref="E56:F56"/>
  </mergeCells>
  <printOptions/>
  <pageMargins left="0.3937007874015748" right="0.3937007874015748" top="0.3937007874015748" bottom="0.3937007874015748" header="0.5118110236220472" footer="0"/>
  <pageSetup horizontalDpi="600" verticalDpi="600" orientation="landscape" paperSize="9" r:id="rId4"/>
  <headerFooter alignWithMargins="0">
    <oddFooter>&amp;LErsteller: Roland Kraus&amp;R&amp;Z&amp;F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5" sqref="B4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Roland Kraus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Maschinenindexberechnung</dc:title>
  <dc:subject>Fertigungsplanung</dc:subject>
  <dc:creator>Roland Kraus</dc:creator>
  <cp:keywords/>
  <dc:description/>
  <cp:lastModifiedBy>Roland Kraus</cp:lastModifiedBy>
  <cp:lastPrinted>2009-06-23T05:39:09Z</cp:lastPrinted>
  <dcterms:created xsi:type="dcterms:W3CDTF">2006-10-27T06:09:22Z</dcterms:created>
  <dcterms:modified xsi:type="dcterms:W3CDTF">2009-06-30T05:06:02Z</dcterms:modified>
  <cp:category>Planung</cp:category>
  <cp:version/>
  <cp:contentType/>
  <cp:contentStatus/>
</cp:coreProperties>
</file>